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920" yWindow="30" windowWidth="14865" windowHeight="12660" tabRatio="506"/>
  </bookViews>
  <sheets>
    <sheet name="Autuações Canceladas" sheetId="1" r:id="rId1"/>
    <sheet name="Procv Canceladas" sheetId="3" r:id="rId2"/>
    <sheet name="Plan 1" sheetId="2" r:id="rId3"/>
  </sheets>
  <definedNames>
    <definedName name="_xlnm._FilterDatabase" localSheetId="0" hidden="1">'Autuações Canceladas'!$A$2:$F$2</definedName>
    <definedName name="_xlnm._FilterDatabase" localSheetId="2" hidden="1">'Plan 1'!$A$1:$Z$1</definedName>
    <definedName name="_xlnm._FilterDatabase" localSheetId="1" hidden="1">'Procv Canceladas'!$A$1:$G$1</definedName>
  </definedNames>
  <calcPr calcId="145621"/>
</workbook>
</file>

<file path=xl/calcChain.xml><?xml version="1.0" encoding="utf-8"?>
<calcChain xmlns="http://schemas.openxmlformats.org/spreadsheetml/2006/main">
  <c r="B6" i="3" l="1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3" i="3"/>
  <c r="C3" i="3"/>
  <c r="D3" i="3"/>
  <c r="E3" i="3"/>
  <c r="F3" i="3"/>
  <c r="G3" i="3"/>
  <c r="B4" i="3"/>
  <c r="C4" i="3"/>
  <c r="D4" i="3"/>
  <c r="E4" i="3"/>
  <c r="F4" i="3"/>
  <c r="G4" i="3"/>
  <c r="B5" i="3"/>
  <c r="C5" i="3"/>
  <c r="D5" i="3"/>
  <c r="E5" i="3"/>
  <c r="F5" i="3"/>
  <c r="G5" i="3"/>
  <c r="Z6" i="2"/>
  <c r="Z7" i="2"/>
  <c r="Z8" i="2"/>
  <c r="Z2" i="2"/>
  <c r="Z10" i="2"/>
  <c r="Z11" i="2"/>
  <c r="Z12" i="2"/>
  <c r="Z13" i="2"/>
  <c r="Z14" i="2"/>
  <c r="Z15" i="2"/>
  <c r="Z16" i="2"/>
  <c r="Z17" i="2"/>
  <c r="Z18" i="2"/>
  <c r="Z3" i="2"/>
  <c r="Z4" i="2"/>
  <c r="Z5" i="2"/>
  <c r="E2" i="3" l="1"/>
  <c r="Z9" i="2"/>
  <c r="F2" i="3" l="1"/>
  <c r="D2" i="3"/>
  <c r="C2" i="3"/>
  <c r="B2" i="3"/>
  <c r="G2" i="3"/>
</calcChain>
</file>

<file path=xl/sharedStrings.xml><?xml version="1.0" encoding="utf-8"?>
<sst xmlns="http://schemas.openxmlformats.org/spreadsheetml/2006/main" count="192" uniqueCount="92">
  <si>
    <t>Tipo</t>
  </si>
  <si>
    <t>Número</t>
  </si>
  <si>
    <t>Empreendimento</t>
  </si>
  <si>
    <t>Endereço</t>
  </si>
  <si>
    <t>Valor</t>
  </si>
  <si>
    <t>Unidade</t>
  </si>
  <si>
    <t>Advertencia</t>
  </si>
  <si>
    <t>Multa</t>
  </si>
  <si>
    <t>UFESP</t>
  </si>
  <si>
    <t>MáxDeADOCMN</t>
  </si>
  <si>
    <t>ADOCMN</t>
  </si>
  <si>
    <t>Expr1</t>
  </si>
  <si>
    <t>cond</t>
  </si>
  <si>
    <t>condevent</t>
  </si>
  <si>
    <t>DREGNL</t>
  </si>
  <si>
    <t>Munic</t>
  </si>
  <si>
    <t>NMUNCP</t>
  </si>
  <si>
    <t>NSEQNC</t>
  </si>
  <si>
    <t>razao</t>
  </si>
  <si>
    <t>Atividade</t>
  </si>
  <si>
    <t>logradouro</t>
  </si>
  <si>
    <t>NLOGRD</t>
  </si>
  <si>
    <t>Complemento</t>
  </si>
  <si>
    <t>Bairro</t>
  </si>
  <si>
    <t>CCEP</t>
  </si>
  <si>
    <t>NDOCMN</t>
  </si>
  <si>
    <t>IDOCMN</t>
  </si>
  <si>
    <t>TipoResum</t>
  </si>
  <si>
    <t>ISITCA</t>
  </si>
  <si>
    <t>NEVENT</t>
  </si>
  <si>
    <t>NMOTVOINFRC</t>
  </si>
  <si>
    <t>considerax</t>
  </si>
  <si>
    <t/>
  </si>
  <si>
    <t>C</t>
  </si>
  <si>
    <t>Auto De Infraçao Multa</t>
  </si>
  <si>
    <t>Auto De Infraçao Advertencia</t>
  </si>
  <si>
    <t>0,00</t>
  </si>
  <si>
    <t xml:space="preserve">     </t>
  </si>
  <si>
    <t>Concatenar End</t>
  </si>
  <si>
    <t>07/2025</t>
  </si>
  <si>
    <t>Pessoa Física</t>
  </si>
  <si>
    <t>Agência Ambiental de Presidente Prudente</t>
  </si>
  <si>
    <t xml:space="preserve">S/Nº </t>
  </si>
  <si>
    <t>Zona Rural</t>
  </si>
  <si>
    <t>Sandovalina</t>
  </si>
  <si>
    <t>Umoe Bioenergy S.a.</t>
  </si>
  <si>
    <t>Álcool Anidro Ou Hidratado Para Fins Carburantes; Fabricação De</t>
  </si>
  <si>
    <t>Fazenda Taquarussu</t>
  </si>
  <si>
    <t>Fazenda Taquarussu - S/Nº  -  - Zona Rural</t>
  </si>
  <si>
    <t xml:space="preserve">REAIS </t>
  </si>
  <si>
    <t>01/2025</t>
  </si>
  <si>
    <t>08/2025</t>
  </si>
  <si>
    <t>Agência Ambiental de Jaboticabal</t>
  </si>
  <si>
    <t>Jaboticabal</t>
  </si>
  <si>
    <t>Angelu´s Artefatos De Cimento Ltda</t>
  </si>
  <si>
    <t>Artefatos De Cimento, Exceto Para Uso Na Construção; Fabricação De</t>
  </si>
  <si>
    <t>Estrada Municipal Jbt 050</t>
  </si>
  <si>
    <t xml:space="preserve">S/N  </t>
  </si>
  <si>
    <t>Km 02</t>
  </si>
  <si>
    <t>Auto De Infraçao Multa Diaria</t>
  </si>
  <si>
    <t>Multa Diaria</t>
  </si>
  <si>
    <t>15,00</t>
  </si>
  <si>
    <t>08/2018</t>
  </si>
  <si>
    <t>5.000,00</t>
  </si>
  <si>
    <t>57.500,00</t>
  </si>
  <si>
    <t>36.000,00</t>
  </si>
  <si>
    <t>15.000,00</t>
  </si>
  <si>
    <t>04/2021</t>
  </si>
  <si>
    <t>Agência Ambiental de Santos</t>
  </si>
  <si>
    <t>Guarujá</t>
  </si>
  <si>
    <t>Jose Della Volpe</t>
  </si>
  <si>
    <t>Outras Atividades Não Classificadas E Não Licenciáveis</t>
  </si>
  <si>
    <t>Área B Remanescente - Matrícula N°78510</t>
  </si>
  <si>
    <t>Conceiçãozinha</t>
  </si>
  <si>
    <t>132.311,20</t>
  </si>
  <si>
    <t>Afonso Antonio Hennel</t>
  </si>
  <si>
    <t>Rua M - Lotes 44 E 45, Quadra 06</t>
  </si>
  <si>
    <t>Lot. Península</t>
  </si>
  <si>
    <t>Parque Enseada</t>
  </si>
  <si>
    <t>05/2014</t>
  </si>
  <si>
    <t>Agência Ambiental de Taubaté</t>
  </si>
  <si>
    <t>Pindamonhangaba</t>
  </si>
  <si>
    <t>Mineração Bom Jesus Ltda.</t>
  </si>
  <si>
    <t>Areia; Extração De</t>
  </si>
  <si>
    <t>Estrada Carlos Lopes Guedes Filho</t>
  </si>
  <si>
    <t>Fazenda Mombaça</t>
  </si>
  <si>
    <t>87.500,00</t>
  </si>
  <si>
    <t>Estrada Carlos Lopes Guedes Filho -       -  - Fazenda Mombaça</t>
  </si>
  <si>
    <t>Área B Remanescente - Matrícula N°78510 - S/N   -  - Conceiçãozinha</t>
  </si>
  <si>
    <t>Rua M - Lotes 44 E 45, Quadra 06 - S/Nº  - Lot. Península - Parque Enseada</t>
  </si>
  <si>
    <t>Estrada Municipal Jbt 050 - S/N   - Km 02 - Zona Rural</t>
  </si>
  <si>
    <t xml:space="preserve"> CETESB - Autuações Canceladas 01/08/2025 à 31/08/2025 - Quantidade: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</si>
</sst>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7" fillId="0" borderId="0"/>
    <xf numFmtId="0" fontId="3" fillId="0" borderId="0"/>
    <xf numFmtId="0" fontId="7" fillId="0" borderId="0"/>
    <xf numFmtId="0" fontId="1" fillId="0" borderId="0"/>
    <xf numFmtId="0" fontId="9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8" fillId="2" borderId="2" xfId="1" applyFont="1" applyFill="1" applyBorder="1" applyAlignment="1">
      <alignment horizontal="center"/>
    </xf>
    <xf numFmtId="0" fontId="3" fillId="0" borderId="0" xfId="2"/>
    <xf numFmtId="0" fontId="2" fillId="0" borderId="0" xfId="2" applyFont="1"/>
    <xf numFmtId="0" fontId="4" fillId="2" borderId="2" xfId="3" applyFont="1" applyFill="1" applyBorder="1" applyAlignment="1">
      <alignment horizontal="center"/>
    </xf>
    <xf numFmtId="164" fontId="4" fillId="0" borderId="3" xfId="3" applyNumberFormat="1" applyFont="1" applyFill="1" applyBorder="1" applyAlignment="1">
      <alignment horizontal="right"/>
    </xf>
    <xf numFmtId="0" fontId="4" fillId="0" borderId="3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3" xfId="5" applyNumberFormat="1" applyFont="1" applyBorder="1" applyAlignment="1">
      <alignment horizontal="right"/>
    </xf>
    <xf numFmtId="0" fontId="10" fillId="0" borderId="3" xfId="5" applyFont="1" applyBorder="1" applyAlignment="1">
      <alignment horizontal="left"/>
    </xf>
    <xf numFmtId="0" fontId="10" fillId="0" borderId="3" xfId="5" applyFont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3" xfId="4"/>
    <cellStyle name="Normal_Autuações Canceladas" xfId="3"/>
    <cellStyle name="Normal_Plan2" xfId="1"/>
    <cellStyle name="Normal_Plan4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showGridLines="0" tabSelected="1" workbookViewId="0">
      <selection sqref="A1:F1"/>
    </sheetView>
  </sheetViews>
  <sheetFormatPr defaultRowHeight="12.75" x14ac:dyDescent="0.2"/>
  <cols>
    <col min="1" max="1" width="10.5703125" style="1" bestFit="1" customWidth="1"/>
    <col min="2" max="2" width="10.42578125" style="1" bestFit="1" customWidth="1"/>
    <col min="3" max="3" width="53.42578125" style="1" bestFit="1" customWidth="1"/>
    <col min="4" max="4" width="67.28515625" style="1" bestFit="1" customWidth="1"/>
    <col min="5" max="5" width="10.140625" style="4" bestFit="1" customWidth="1"/>
    <col min="6" max="6" width="10.85546875" style="16" bestFit="1" customWidth="1"/>
    <col min="7" max="16384" width="9.140625" style="1"/>
  </cols>
  <sheetData>
    <row r="1" spans="1:6" ht="31.5" customHeight="1" x14ac:dyDescent="0.2">
      <c r="A1" s="20" t="s">
        <v>91</v>
      </c>
      <c r="B1" s="20"/>
      <c r="C1" s="20"/>
      <c r="D1" s="20"/>
      <c r="E1" s="20"/>
      <c r="F1" s="20"/>
    </row>
    <row r="2" spans="1:6" ht="12.7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14" t="s">
        <v>5</v>
      </c>
    </row>
    <row r="3" spans="1:6" x14ac:dyDescent="0.2">
      <c r="A3" s="12" t="s">
        <v>7</v>
      </c>
      <c r="B3" s="12">
        <v>3001028</v>
      </c>
      <c r="C3" s="12" t="s">
        <v>82</v>
      </c>
      <c r="D3" s="12" t="s">
        <v>87</v>
      </c>
      <c r="E3" s="13">
        <v>87500</v>
      </c>
      <c r="F3" s="15" t="s">
        <v>49</v>
      </c>
    </row>
    <row r="4" spans="1:6" x14ac:dyDescent="0.2">
      <c r="A4" s="12" t="s">
        <v>7</v>
      </c>
      <c r="B4" s="12">
        <v>12001034</v>
      </c>
      <c r="C4" s="12" t="s">
        <v>45</v>
      </c>
      <c r="D4" s="12" t="s">
        <v>48</v>
      </c>
      <c r="E4" s="13">
        <v>5000</v>
      </c>
      <c r="F4" s="15" t="s">
        <v>49</v>
      </c>
    </row>
    <row r="5" spans="1:6" x14ac:dyDescent="0.2">
      <c r="A5" s="12" t="s">
        <v>7</v>
      </c>
      <c r="B5" s="12">
        <v>12001035</v>
      </c>
      <c r="C5" s="12" t="s">
        <v>45</v>
      </c>
      <c r="D5" s="12" t="s">
        <v>48</v>
      </c>
      <c r="E5" s="13">
        <v>57500</v>
      </c>
      <c r="F5" s="15" t="s">
        <v>49</v>
      </c>
    </row>
    <row r="6" spans="1:6" x14ac:dyDescent="0.2">
      <c r="A6" s="12" t="s">
        <v>7</v>
      </c>
      <c r="B6" s="12">
        <v>12001036</v>
      </c>
      <c r="C6" s="12" t="s">
        <v>45</v>
      </c>
      <c r="D6" s="12" t="s">
        <v>48</v>
      </c>
      <c r="E6" s="13">
        <v>36000</v>
      </c>
      <c r="F6" s="15" t="s">
        <v>49</v>
      </c>
    </row>
    <row r="7" spans="1:6" x14ac:dyDescent="0.2">
      <c r="A7" s="12" t="s">
        <v>7</v>
      </c>
      <c r="B7" s="12">
        <v>12001037</v>
      </c>
      <c r="C7" s="12" t="s">
        <v>45</v>
      </c>
      <c r="D7" s="12" t="s">
        <v>48</v>
      </c>
      <c r="E7" s="13">
        <v>15000</v>
      </c>
      <c r="F7" s="15" t="s">
        <v>49</v>
      </c>
    </row>
    <row r="8" spans="1:6" x14ac:dyDescent="0.2">
      <c r="A8" s="12" t="s">
        <v>7</v>
      </c>
      <c r="B8" s="12">
        <v>18003010</v>
      </c>
      <c r="C8" s="12" t="s">
        <v>70</v>
      </c>
      <c r="D8" s="12" t="s">
        <v>88</v>
      </c>
      <c r="E8" s="13">
        <v>132311.20000000001</v>
      </c>
      <c r="F8" s="15" t="s">
        <v>49</v>
      </c>
    </row>
    <row r="9" spans="1:6" x14ac:dyDescent="0.2">
      <c r="A9" s="12" t="s">
        <v>6</v>
      </c>
      <c r="B9" s="12">
        <v>18005287</v>
      </c>
      <c r="C9" s="12" t="s">
        <v>75</v>
      </c>
      <c r="D9" s="12" t="s">
        <v>89</v>
      </c>
      <c r="E9" s="13">
        <v>0</v>
      </c>
      <c r="F9" s="15" t="s">
        <v>49</v>
      </c>
    </row>
    <row r="10" spans="1:6" x14ac:dyDescent="0.2">
      <c r="A10" s="12" t="s">
        <v>60</v>
      </c>
      <c r="B10" s="12">
        <v>52000035</v>
      </c>
      <c r="C10" s="12" t="s">
        <v>54</v>
      </c>
      <c r="D10" s="12" t="s">
        <v>90</v>
      </c>
      <c r="E10" s="13">
        <v>15</v>
      </c>
      <c r="F10" s="15" t="s">
        <v>8</v>
      </c>
    </row>
  </sheetData>
  <autoFilter ref="A2:F2"/>
  <mergeCells count="1">
    <mergeCell ref="A1:F1"/>
  </mergeCells>
  <pageMargins left="0.31496062992125984" right="0.31496062992125984" top="0.31496062992125984" bottom="0.31496062992125984" header="0.31496062992125984" footer="0.31496062992125984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2" sqref="B2:G9"/>
    </sheetView>
  </sheetViews>
  <sheetFormatPr defaultRowHeight="12.75" x14ac:dyDescent="0.2"/>
  <cols>
    <col min="5" max="5" width="59.5703125" customWidth="1"/>
  </cols>
  <sheetData>
    <row r="1" spans="1:7" x14ac:dyDescent="0.2">
      <c r="A1" s="5" t="s">
        <v>25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</row>
    <row r="2" spans="1:7" ht="15" x14ac:dyDescent="0.25">
      <c r="A2" s="19">
        <v>3001028</v>
      </c>
      <c r="B2" t="str">
        <f>VLOOKUP($A2,'Plan 1'!$A$1:$Y$50,21,0)</f>
        <v>Multa</v>
      </c>
      <c r="C2">
        <f>VLOOKUP($A2,'Plan 1'!$A$1:$Y$50,18,0)</f>
        <v>3001028</v>
      </c>
      <c r="D2" t="str">
        <f>VLOOKUP($A2,'Plan 1'!$A$1:$Y$50,11,0)</f>
        <v>Mineração Bom Jesus Ltda.</v>
      </c>
      <c r="E2" t="str">
        <f>VLOOKUP($A2,'Plan 1'!$A$1:$Z$50,26,0)</f>
        <v>Estrada Carlos Lopes Guedes Filho -       -  - Fazenda Mombaça</v>
      </c>
      <c r="F2" t="str">
        <f>VLOOKUP($A2,'Plan 1'!$A$1:$Y$50,24,0)</f>
        <v>87.500,00</v>
      </c>
      <c r="G2" s="6" t="str">
        <f>IF(VLOOKUP($A2,'Plan 1'!A1:Y5,25)&lt;&gt;35,"UFESP","REAIS ")</f>
        <v xml:space="preserve">REAIS </v>
      </c>
    </row>
    <row r="3" spans="1:7" ht="15" x14ac:dyDescent="0.25">
      <c r="A3" s="19">
        <v>12001034</v>
      </c>
      <c r="B3" t="str">
        <f>VLOOKUP($A3,'Plan 1'!$A$1:$Y$50,21,0)</f>
        <v>Multa</v>
      </c>
      <c r="C3">
        <f>VLOOKUP($A3,'Plan 1'!$A$1:$Y$50,18,0)</f>
        <v>12001034</v>
      </c>
      <c r="D3" t="str">
        <f>VLOOKUP($A3,'Plan 1'!$A$1:$Y$50,11,0)</f>
        <v>Umoe Bioenergy S.a.</v>
      </c>
      <c r="E3" t="str">
        <f>VLOOKUP($A3,'Plan 1'!$A$1:$Z$50,26,0)</f>
        <v>Fazenda Taquarussu - S/Nº  -  - Zona Rural</v>
      </c>
      <c r="F3" t="str">
        <f>VLOOKUP($A3,'Plan 1'!$A$1:$Y$50,24,0)</f>
        <v>5.000,00</v>
      </c>
      <c r="G3" s="6" t="str">
        <f>IF(VLOOKUP($A3,'Plan 1'!A2:Y6,25)&lt;&gt;35,"UFESP","REAIS ")</f>
        <v xml:space="preserve">REAIS </v>
      </c>
    </row>
    <row r="4" spans="1:7" ht="15" x14ac:dyDescent="0.25">
      <c r="A4" s="19">
        <v>12001035</v>
      </c>
      <c r="B4" t="str">
        <f>VLOOKUP($A4,'Plan 1'!$A$1:$Y$50,21,0)</f>
        <v>Multa</v>
      </c>
      <c r="C4">
        <f>VLOOKUP($A4,'Plan 1'!$A$1:$Y$50,18,0)</f>
        <v>12001035</v>
      </c>
      <c r="D4" t="str">
        <f>VLOOKUP($A4,'Plan 1'!$A$1:$Y$50,11,0)</f>
        <v>Umoe Bioenergy S.a.</v>
      </c>
      <c r="E4" t="str">
        <f>VLOOKUP($A4,'Plan 1'!$A$1:$Z$50,26,0)</f>
        <v>Fazenda Taquarussu - S/Nº  -  - Zona Rural</v>
      </c>
      <c r="F4" t="str">
        <f>VLOOKUP($A4,'Plan 1'!$A$1:$Y$50,24,0)</f>
        <v>57.500,00</v>
      </c>
      <c r="G4" s="6" t="str">
        <f>IF(VLOOKUP($A4,'Plan 1'!A3:Y7,25)&lt;&gt;35,"UFESP","REAIS ")</f>
        <v xml:space="preserve">REAIS </v>
      </c>
    </row>
    <row r="5" spans="1:7" ht="15" x14ac:dyDescent="0.25">
      <c r="A5" s="19">
        <v>12001036</v>
      </c>
      <c r="B5" t="str">
        <f>VLOOKUP($A5,'Plan 1'!$A$1:$Y$50,21,0)</f>
        <v>Multa</v>
      </c>
      <c r="C5">
        <f>VLOOKUP($A5,'Plan 1'!$A$1:$Y$50,18,0)</f>
        <v>12001036</v>
      </c>
      <c r="D5" t="str">
        <f>VLOOKUP($A5,'Plan 1'!$A$1:$Y$50,11,0)</f>
        <v>Umoe Bioenergy S.a.</v>
      </c>
      <c r="E5" t="str">
        <f>VLOOKUP($A5,'Plan 1'!$A$1:$Z$50,26,0)</f>
        <v>Fazenda Taquarussu - S/Nº  -  - Zona Rural</v>
      </c>
      <c r="F5" t="str">
        <f>VLOOKUP($A5,'Plan 1'!$A$1:$Y$50,24,0)</f>
        <v>36.000,00</v>
      </c>
      <c r="G5" s="6" t="str">
        <f>IF(VLOOKUP($A5,'Plan 1'!A4:Y8,25)&lt;&gt;35,"UFESP","REAIS ")</f>
        <v xml:space="preserve">REAIS </v>
      </c>
    </row>
    <row r="6" spans="1:7" ht="15" x14ac:dyDescent="0.25">
      <c r="A6" s="19">
        <v>12001037</v>
      </c>
      <c r="B6" t="str">
        <f>VLOOKUP($A6,'Plan 1'!$A$1:$Y$50,21,0)</f>
        <v>Multa</v>
      </c>
      <c r="C6">
        <f>VLOOKUP($A6,'Plan 1'!$A$1:$Y$50,18,0)</f>
        <v>12001037</v>
      </c>
      <c r="D6" t="str">
        <f>VLOOKUP($A6,'Plan 1'!$A$1:$Y$50,11,0)</f>
        <v>Umoe Bioenergy S.a.</v>
      </c>
      <c r="E6" t="str">
        <f>VLOOKUP($A6,'Plan 1'!$A$1:$Z$50,26,0)</f>
        <v>Fazenda Taquarussu - S/Nº  -  - Zona Rural</v>
      </c>
      <c r="F6" t="str">
        <f>VLOOKUP($A6,'Plan 1'!$A$1:$Y$50,24,0)</f>
        <v>15.000,00</v>
      </c>
      <c r="G6" s="6" t="str">
        <f>IF(VLOOKUP($A6,'Plan 1'!A5:Y9,25)&lt;&gt;35,"UFESP","REAIS ")</f>
        <v xml:space="preserve">REAIS </v>
      </c>
    </row>
    <row r="7" spans="1:7" ht="15" x14ac:dyDescent="0.25">
      <c r="A7" s="19">
        <v>18003010</v>
      </c>
      <c r="B7" t="str">
        <f>VLOOKUP($A7,'Plan 1'!$A$1:$Y$50,21,0)</f>
        <v>Multa</v>
      </c>
      <c r="C7">
        <f>VLOOKUP($A7,'Plan 1'!$A$1:$Y$50,18,0)</f>
        <v>18003010</v>
      </c>
      <c r="D7" t="str">
        <f>VLOOKUP($A7,'Plan 1'!$A$1:$Y$50,11,0)</f>
        <v>Jose Della Volpe</v>
      </c>
      <c r="E7" t="str">
        <f>VLOOKUP($A7,'Plan 1'!$A$1:$Z$50,26,0)</f>
        <v>Área B Remanescente - Matrícula N°78510 - S/N   -  - Conceiçãozinha</v>
      </c>
      <c r="F7" t="str">
        <f>VLOOKUP($A7,'Plan 1'!$A$1:$Y$50,24,0)</f>
        <v>132.311,20</v>
      </c>
      <c r="G7" s="6" t="str">
        <f>IF(VLOOKUP($A7,'Plan 1'!A6:Y10,25)&lt;&gt;35,"UFESP","REAIS ")</f>
        <v xml:space="preserve">REAIS </v>
      </c>
    </row>
    <row r="8" spans="1:7" ht="15" x14ac:dyDescent="0.25">
      <c r="A8" s="19">
        <v>18005287</v>
      </c>
      <c r="B8" t="str">
        <f>VLOOKUP($A8,'Plan 1'!$A$1:$Y$50,21,0)</f>
        <v>Advertencia</v>
      </c>
      <c r="C8">
        <f>VLOOKUP($A8,'Plan 1'!$A$1:$Y$50,18,0)</f>
        <v>18005287</v>
      </c>
      <c r="D8" t="str">
        <f>VLOOKUP($A8,'Plan 1'!$A$1:$Y$50,11,0)</f>
        <v>Afonso Antonio Hennel</v>
      </c>
      <c r="E8" t="str">
        <f>VLOOKUP($A8,'Plan 1'!$A$1:$Z$50,26,0)</f>
        <v>Rua M - Lotes 44 E 45, Quadra 06 - S/Nº  - Lot. Península - Parque Enseada</v>
      </c>
      <c r="F8" t="str">
        <f>VLOOKUP($A8,'Plan 1'!$A$1:$Y$50,24,0)</f>
        <v>0,00</v>
      </c>
      <c r="G8" s="6" t="str">
        <f>IF(VLOOKUP($A8,'Plan 1'!A7:Y11,25)&lt;&gt;35,"UFESP","REAIS ")</f>
        <v xml:space="preserve">REAIS </v>
      </c>
    </row>
    <row r="9" spans="1:7" ht="15" x14ac:dyDescent="0.25">
      <c r="A9" s="19">
        <v>52000035</v>
      </c>
      <c r="B9" t="str">
        <f>VLOOKUP($A9,'Plan 1'!$A$1:$Y$50,21,0)</f>
        <v>Multa Diaria</v>
      </c>
      <c r="C9">
        <f>VLOOKUP($A9,'Plan 1'!$A$1:$Y$50,18,0)</f>
        <v>52000035</v>
      </c>
      <c r="D9" t="str">
        <f>VLOOKUP($A9,'Plan 1'!$A$1:$Y$50,11,0)</f>
        <v>Angelu´s Artefatos De Cimento Ltda</v>
      </c>
      <c r="E9" t="str">
        <f>VLOOKUP($A9,'Plan 1'!$A$1:$Z$50,26,0)</f>
        <v>Estrada Municipal Jbt 050 - S/N   - Km 02 - Zona Rural</v>
      </c>
      <c r="F9" t="str">
        <f>VLOOKUP($A9,'Plan 1'!$A$1:$Y$50,24,0)</f>
        <v>15,00</v>
      </c>
      <c r="G9" s="6" t="str">
        <f>IF(VLOOKUP($A9,'Plan 1'!A8:Y12,25)&lt;&gt;35,"UFESP","REAIS ")</f>
        <v>UFESP</v>
      </c>
    </row>
    <row r="10" spans="1:7" ht="15" x14ac:dyDescent="0.25">
      <c r="A10" s="11"/>
      <c r="B10" t="e">
        <f>VLOOKUP($A10,'Plan 1'!$A$1:$Y$50,21,0)</f>
        <v>#N/A</v>
      </c>
      <c r="C10" t="e">
        <f>VLOOKUP($A10,'Plan 1'!$A$1:$Y$50,18,0)</f>
        <v>#N/A</v>
      </c>
      <c r="D10" t="e">
        <f>VLOOKUP($A10,'Plan 1'!$A$1:$Y$50,11,0)</f>
        <v>#N/A</v>
      </c>
      <c r="E10" t="e">
        <f>VLOOKUP($A10,'Plan 1'!$A$1:$Z$50,26,0)</f>
        <v>#N/A</v>
      </c>
      <c r="F10" t="e">
        <f>VLOOKUP($A10,'Plan 1'!$A$1:$Y$50,24,0)</f>
        <v>#N/A</v>
      </c>
      <c r="G10" s="6" t="e">
        <f>IF(VLOOKUP($A10,'Plan 1'!A9:Y13,25)&lt;&gt;35,"UFESP","REAIS ")</f>
        <v>#N/A</v>
      </c>
    </row>
    <row r="11" spans="1:7" ht="15" x14ac:dyDescent="0.25">
      <c r="A11" s="11"/>
      <c r="B11" t="e">
        <f>VLOOKUP($A11,'Plan 1'!$A$1:$Y$50,21,0)</f>
        <v>#N/A</v>
      </c>
      <c r="C11" t="e">
        <f>VLOOKUP($A11,'Plan 1'!$A$1:$Y$50,18,0)</f>
        <v>#N/A</v>
      </c>
      <c r="D11" t="e">
        <f>VLOOKUP($A11,'Plan 1'!$A$1:$Y$50,11,0)</f>
        <v>#N/A</v>
      </c>
      <c r="E11" t="e">
        <f>VLOOKUP($A11,'Plan 1'!$A$1:$Z$50,26,0)</f>
        <v>#N/A</v>
      </c>
      <c r="F11" t="e">
        <f>VLOOKUP($A11,'Plan 1'!$A$1:$Y$50,24,0)</f>
        <v>#N/A</v>
      </c>
      <c r="G11" s="6" t="e">
        <f>IF(VLOOKUP($A11,'Plan 1'!A10:Y14,25)&lt;&gt;35,"UFESP","REAIS ")</f>
        <v>#N/A</v>
      </c>
    </row>
    <row r="12" spans="1:7" ht="15" x14ac:dyDescent="0.25">
      <c r="A12" s="11"/>
      <c r="B12" t="e">
        <f>VLOOKUP($A12,'Plan 1'!$A$1:$Y$50,21,0)</f>
        <v>#N/A</v>
      </c>
      <c r="C12" t="e">
        <f>VLOOKUP($A12,'Plan 1'!$A$1:$Y$50,18,0)</f>
        <v>#N/A</v>
      </c>
      <c r="D12" t="e">
        <f>VLOOKUP($A12,'Plan 1'!$A$1:$Y$50,11,0)</f>
        <v>#N/A</v>
      </c>
      <c r="E12" t="e">
        <f>VLOOKUP($A12,'Plan 1'!$A$1:$Z$50,26,0)</f>
        <v>#N/A</v>
      </c>
      <c r="F12" t="e">
        <f>VLOOKUP($A12,'Plan 1'!$A$1:$Y$50,24,0)</f>
        <v>#N/A</v>
      </c>
      <c r="G12" s="6" t="e">
        <f>IF(VLOOKUP($A12,'Plan 1'!A11:Y15,25)&lt;&gt;35,"UFESP","REAIS ")</f>
        <v>#N/A</v>
      </c>
    </row>
    <row r="13" spans="1:7" ht="15" x14ac:dyDescent="0.25">
      <c r="A13" s="11"/>
      <c r="B13" t="e">
        <f>VLOOKUP($A13,'Plan 1'!$A$1:$Y$50,21,0)</f>
        <v>#N/A</v>
      </c>
      <c r="C13" t="e">
        <f>VLOOKUP($A13,'Plan 1'!$A$1:$Y$50,18,0)</f>
        <v>#N/A</v>
      </c>
      <c r="D13" t="e">
        <f>VLOOKUP($A13,'Plan 1'!$A$1:$Y$50,11,0)</f>
        <v>#N/A</v>
      </c>
      <c r="E13" t="e">
        <f>VLOOKUP($A13,'Plan 1'!$A$1:$Z$50,26,0)</f>
        <v>#N/A</v>
      </c>
      <c r="F13" t="e">
        <f>VLOOKUP($A13,'Plan 1'!$A$1:$Y$50,24,0)</f>
        <v>#N/A</v>
      </c>
      <c r="G13" s="6" t="e">
        <f>IF(VLOOKUP($A13,'Plan 1'!A12:Y16,25)&lt;&gt;35,"UFESP","REAIS ")</f>
        <v>#N/A</v>
      </c>
    </row>
    <row r="14" spans="1:7" ht="15" x14ac:dyDescent="0.25">
      <c r="A14" s="11"/>
      <c r="B14" t="e">
        <f>VLOOKUP($A14,'Plan 1'!$A$1:$Y$50,21,0)</f>
        <v>#N/A</v>
      </c>
      <c r="C14" t="e">
        <f>VLOOKUP($A14,'Plan 1'!$A$1:$Y$50,18,0)</f>
        <v>#N/A</v>
      </c>
      <c r="D14" t="e">
        <f>VLOOKUP($A14,'Plan 1'!$A$1:$Y$50,11,0)</f>
        <v>#N/A</v>
      </c>
      <c r="E14" t="e">
        <f>VLOOKUP($A14,'Plan 1'!$A$1:$Z$50,26,0)</f>
        <v>#N/A</v>
      </c>
      <c r="F14" t="e">
        <f>VLOOKUP($A14,'Plan 1'!$A$1:$Y$50,24,0)</f>
        <v>#N/A</v>
      </c>
      <c r="G14" s="6" t="e">
        <f>IF(VLOOKUP($A14,'Plan 1'!A13:Y17,25)&lt;&gt;35,"UFESP","REAIS ")</f>
        <v>#N/A</v>
      </c>
    </row>
    <row r="15" spans="1:7" ht="15" x14ac:dyDescent="0.25">
      <c r="A15" s="11"/>
      <c r="B15" t="e">
        <f>VLOOKUP($A15,'Plan 1'!$A$1:$Y$50,21,0)</f>
        <v>#N/A</v>
      </c>
      <c r="C15" t="e">
        <f>VLOOKUP($A15,'Plan 1'!$A$1:$Y$50,18,0)</f>
        <v>#N/A</v>
      </c>
      <c r="D15" t="e">
        <f>VLOOKUP($A15,'Plan 1'!$A$1:$Y$50,11,0)</f>
        <v>#N/A</v>
      </c>
      <c r="E15" t="e">
        <f>VLOOKUP($A15,'Plan 1'!$A$1:$Z$50,26,0)</f>
        <v>#N/A</v>
      </c>
      <c r="F15" t="e">
        <f>VLOOKUP($A15,'Plan 1'!$A$1:$Y$50,24,0)</f>
        <v>#N/A</v>
      </c>
      <c r="G15" s="6" t="e">
        <f>IF(VLOOKUP($A15,'Plan 1'!A14:Y18,25)&lt;&gt;35,"UFESP","REAIS ")</f>
        <v>#N/A</v>
      </c>
    </row>
    <row r="16" spans="1:7" ht="15" x14ac:dyDescent="0.25">
      <c r="A16" s="11"/>
      <c r="B16" t="e">
        <f>VLOOKUP($A16,'Plan 1'!$A$1:$Y$50,21,0)</f>
        <v>#N/A</v>
      </c>
      <c r="C16" t="e">
        <f>VLOOKUP($A16,'Plan 1'!$A$1:$Y$50,18,0)</f>
        <v>#N/A</v>
      </c>
      <c r="D16" t="e">
        <f>VLOOKUP($A16,'Plan 1'!$A$1:$Y$50,11,0)</f>
        <v>#N/A</v>
      </c>
      <c r="E16" t="e">
        <f>VLOOKUP($A16,'Plan 1'!$A$1:$Z$50,26,0)</f>
        <v>#N/A</v>
      </c>
      <c r="F16" t="e">
        <f>VLOOKUP($A16,'Plan 1'!$A$1:$Y$50,24,0)</f>
        <v>#N/A</v>
      </c>
      <c r="G16" s="6" t="e">
        <f>IF(VLOOKUP($A16,'Plan 1'!A15:Y19,25)&lt;&gt;35,"UFESP","REAIS ")</f>
        <v>#N/A</v>
      </c>
    </row>
    <row r="17" spans="1:7" ht="15" x14ac:dyDescent="0.25">
      <c r="A17" s="11"/>
      <c r="B17" t="e">
        <f>VLOOKUP($A17,'Plan 1'!$A$1:$Y$50,21,0)</f>
        <v>#N/A</v>
      </c>
      <c r="C17" t="e">
        <f>VLOOKUP($A17,'Plan 1'!$A$1:$Y$50,18,0)</f>
        <v>#N/A</v>
      </c>
      <c r="D17" t="e">
        <f>VLOOKUP($A17,'Plan 1'!$A$1:$Y$50,11,0)</f>
        <v>#N/A</v>
      </c>
      <c r="E17" t="e">
        <f>VLOOKUP($A17,'Plan 1'!$A$1:$Z$50,26,0)</f>
        <v>#N/A</v>
      </c>
      <c r="F17" t="e">
        <f>VLOOKUP($A17,'Plan 1'!$A$1:$Y$50,24,0)</f>
        <v>#N/A</v>
      </c>
      <c r="G17" s="6" t="e">
        <f>IF(VLOOKUP($A17,'Plan 1'!A16:Y20,25)&lt;&gt;35,"UFESP","REAIS ")</f>
        <v>#N/A</v>
      </c>
    </row>
    <row r="18" spans="1:7" ht="15" x14ac:dyDescent="0.25">
      <c r="A18" s="11"/>
      <c r="B18" t="e">
        <f>VLOOKUP($A18,'Plan 1'!$A$1:$Y$50,21,0)</f>
        <v>#N/A</v>
      </c>
      <c r="C18" t="e">
        <f>VLOOKUP($A18,'Plan 1'!$A$1:$Y$50,18,0)</f>
        <v>#N/A</v>
      </c>
      <c r="D18" t="e">
        <f>VLOOKUP($A18,'Plan 1'!$A$1:$Y$50,11,0)</f>
        <v>#N/A</v>
      </c>
      <c r="E18" t="e">
        <f>VLOOKUP($A18,'Plan 1'!$A$1:$Z$50,26,0)</f>
        <v>#N/A</v>
      </c>
      <c r="F18" t="e">
        <f>VLOOKUP($A18,'Plan 1'!$A$1:$Y$50,24,0)</f>
        <v>#N/A</v>
      </c>
      <c r="G18" s="6" t="e">
        <f>IF(VLOOKUP($A18,'Plan 1'!A17:Y21,25)&lt;&gt;35,"UFESP","REAIS ")</f>
        <v>#N/A</v>
      </c>
    </row>
  </sheetData>
  <autoFilter ref="A1:G1">
    <sortState ref="A2:G5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workbookViewId="0">
      <selection activeCell="A2" sqref="A2:A9"/>
    </sheetView>
  </sheetViews>
  <sheetFormatPr defaultRowHeight="15" x14ac:dyDescent="0.25"/>
  <cols>
    <col min="26" max="16384" width="9.140625" style="6"/>
  </cols>
  <sheetData>
    <row r="1" spans="1:26" x14ac:dyDescent="0.25">
      <c r="A1" s="8" t="s">
        <v>25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8" t="s">
        <v>23</v>
      </c>
      <c r="Q1" s="8" t="s">
        <v>24</v>
      </c>
      <c r="R1" s="8" t="s">
        <v>25</v>
      </c>
      <c r="S1" s="8" t="s">
        <v>0</v>
      </c>
      <c r="T1" s="8" t="s">
        <v>26</v>
      </c>
      <c r="U1" s="8" t="s">
        <v>27</v>
      </c>
      <c r="V1" s="8" t="s">
        <v>28</v>
      </c>
      <c r="W1" s="8" t="s">
        <v>29</v>
      </c>
      <c r="X1" s="8" t="s">
        <v>8</v>
      </c>
      <c r="Y1" s="8" t="s">
        <v>30</v>
      </c>
      <c r="Z1" s="7" t="s">
        <v>38</v>
      </c>
    </row>
    <row r="2" spans="1:26" x14ac:dyDescent="0.25">
      <c r="A2" s="19">
        <v>3001028</v>
      </c>
      <c r="B2" s="17">
        <v>45896.592885914353</v>
      </c>
      <c r="C2" s="17">
        <v>41788</v>
      </c>
      <c r="D2" s="18" t="s">
        <v>31</v>
      </c>
      <c r="E2" s="18" t="s">
        <v>79</v>
      </c>
      <c r="F2" s="18" t="s">
        <v>51</v>
      </c>
      <c r="G2" s="18" t="s">
        <v>80</v>
      </c>
      <c r="H2" s="18" t="s">
        <v>81</v>
      </c>
      <c r="I2" s="19">
        <v>528</v>
      </c>
      <c r="J2" s="19">
        <v>1470</v>
      </c>
      <c r="K2" s="18" t="s">
        <v>82</v>
      </c>
      <c r="L2" s="18" t="s">
        <v>83</v>
      </c>
      <c r="M2" s="18" t="s">
        <v>84</v>
      </c>
      <c r="N2" s="18" t="s">
        <v>37</v>
      </c>
      <c r="O2" s="18" t="s">
        <v>32</v>
      </c>
      <c r="P2" s="18" t="s">
        <v>85</v>
      </c>
      <c r="Q2" s="19">
        <v>12423501</v>
      </c>
      <c r="R2" s="19">
        <v>3001028</v>
      </c>
      <c r="S2" s="18" t="s">
        <v>34</v>
      </c>
      <c r="T2" s="19">
        <v>10</v>
      </c>
      <c r="U2" s="18" t="s">
        <v>7</v>
      </c>
      <c r="V2" s="18" t="s">
        <v>33</v>
      </c>
      <c r="W2" s="19">
        <v>11</v>
      </c>
      <c r="X2" s="18" t="s">
        <v>86</v>
      </c>
      <c r="Y2" s="19">
        <v>35</v>
      </c>
      <c r="Z2" s="6" t="str">
        <f t="shared" ref="Z2:Z18" si="0">CONCATENATE(M2," - ",N2," - ",O2," - ",P2)</f>
        <v>Estrada Carlos Lopes Guedes Filho -       -  - Fazenda Mombaça</v>
      </c>
    </row>
    <row r="3" spans="1:26" x14ac:dyDescent="0.25">
      <c r="A3" s="19">
        <v>12001034</v>
      </c>
      <c r="B3" s="17">
        <v>45887.446824421299</v>
      </c>
      <c r="C3" s="17">
        <v>43336</v>
      </c>
      <c r="D3" s="18" t="s">
        <v>31</v>
      </c>
      <c r="E3" s="18" t="s">
        <v>62</v>
      </c>
      <c r="F3" s="18" t="s">
        <v>51</v>
      </c>
      <c r="G3" s="18" t="s">
        <v>41</v>
      </c>
      <c r="H3" s="18" t="s">
        <v>44</v>
      </c>
      <c r="I3" s="19">
        <v>603</v>
      </c>
      <c r="J3" s="19">
        <v>176</v>
      </c>
      <c r="K3" s="18" t="s">
        <v>45</v>
      </c>
      <c r="L3" s="18" t="s">
        <v>46</v>
      </c>
      <c r="M3" s="18" t="s">
        <v>47</v>
      </c>
      <c r="N3" s="18" t="s">
        <v>42</v>
      </c>
      <c r="O3" s="18" t="s">
        <v>32</v>
      </c>
      <c r="P3" s="18" t="s">
        <v>43</v>
      </c>
      <c r="Q3" s="19">
        <v>19250000</v>
      </c>
      <c r="R3" s="19">
        <v>12001034</v>
      </c>
      <c r="S3" s="18" t="s">
        <v>34</v>
      </c>
      <c r="T3" s="19">
        <v>10</v>
      </c>
      <c r="U3" s="18" t="s">
        <v>7</v>
      </c>
      <c r="V3" s="18" t="s">
        <v>33</v>
      </c>
      <c r="W3" s="19">
        <v>11</v>
      </c>
      <c r="X3" s="18" t="s">
        <v>63</v>
      </c>
      <c r="Y3" s="19">
        <v>35</v>
      </c>
      <c r="Z3" s="6" t="str">
        <f t="shared" si="0"/>
        <v>Fazenda Taquarussu - S/Nº  -  - Zona Rural</v>
      </c>
    </row>
    <row r="4" spans="1:26" x14ac:dyDescent="0.25">
      <c r="A4" s="19">
        <v>12001035</v>
      </c>
      <c r="B4" s="17">
        <v>45887.443543715279</v>
      </c>
      <c r="C4" s="17">
        <v>43336</v>
      </c>
      <c r="D4" s="18" t="s">
        <v>31</v>
      </c>
      <c r="E4" s="18" t="s">
        <v>62</v>
      </c>
      <c r="F4" s="18" t="s">
        <v>51</v>
      </c>
      <c r="G4" s="18" t="s">
        <v>41</v>
      </c>
      <c r="H4" s="18" t="s">
        <v>44</v>
      </c>
      <c r="I4" s="19">
        <v>603</v>
      </c>
      <c r="J4" s="19">
        <v>176</v>
      </c>
      <c r="K4" s="18" t="s">
        <v>45</v>
      </c>
      <c r="L4" s="18" t="s">
        <v>46</v>
      </c>
      <c r="M4" s="18" t="s">
        <v>47</v>
      </c>
      <c r="N4" s="18" t="s">
        <v>42</v>
      </c>
      <c r="O4" s="18" t="s">
        <v>32</v>
      </c>
      <c r="P4" s="18" t="s">
        <v>43</v>
      </c>
      <c r="Q4" s="19">
        <v>19250000</v>
      </c>
      <c r="R4" s="19">
        <v>12001035</v>
      </c>
      <c r="S4" s="18" t="s">
        <v>34</v>
      </c>
      <c r="T4" s="19">
        <v>10</v>
      </c>
      <c r="U4" s="18" t="s">
        <v>7</v>
      </c>
      <c r="V4" s="18" t="s">
        <v>33</v>
      </c>
      <c r="W4" s="19">
        <v>11</v>
      </c>
      <c r="X4" s="18" t="s">
        <v>64</v>
      </c>
      <c r="Y4" s="19">
        <v>35</v>
      </c>
      <c r="Z4" s="6" t="str">
        <f t="shared" si="0"/>
        <v>Fazenda Taquarussu - S/Nº  -  - Zona Rural</v>
      </c>
    </row>
    <row r="5" spans="1:26" x14ac:dyDescent="0.25">
      <c r="A5" s="19">
        <v>12001036</v>
      </c>
      <c r="B5" s="17">
        <v>45887.444899965274</v>
      </c>
      <c r="C5" s="17">
        <v>43336</v>
      </c>
      <c r="D5" s="18" t="s">
        <v>31</v>
      </c>
      <c r="E5" s="18" t="s">
        <v>62</v>
      </c>
      <c r="F5" s="18" t="s">
        <v>51</v>
      </c>
      <c r="G5" s="18" t="s">
        <v>41</v>
      </c>
      <c r="H5" s="18" t="s">
        <v>44</v>
      </c>
      <c r="I5" s="19">
        <v>603</v>
      </c>
      <c r="J5" s="19">
        <v>176</v>
      </c>
      <c r="K5" s="18" t="s">
        <v>45</v>
      </c>
      <c r="L5" s="18" t="s">
        <v>46</v>
      </c>
      <c r="M5" s="18" t="s">
        <v>47</v>
      </c>
      <c r="N5" s="18" t="s">
        <v>42</v>
      </c>
      <c r="O5" s="18" t="s">
        <v>32</v>
      </c>
      <c r="P5" s="18" t="s">
        <v>43</v>
      </c>
      <c r="Q5" s="19">
        <v>19250000</v>
      </c>
      <c r="R5" s="19">
        <v>12001036</v>
      </c>
      <c r="S5" s="18" t="s">
        <v>34</v>
      </c>
      <c r="T5" s="19">
        <v>10</v>
      </c>
      <c r="U5" s="18" t="s">
        <v>7</v>
      </c>
      <c r="V5" s="18" t="s">
        <v>33</v>
      </c>
      <c r="W5" s="19">
        <v>11</v>
      </c>
      <c r="X5" s="18" t="s">
        <v>65</v>
      </c>
      <c r="Y5" s="19">
        <v>35</v>
      </c>
      <c r="Z5" s="6" t="str">
        <f t="shared" si="0"/>
        <v>Fazenda Taquarussu - S/Nº  -  - Zona Rural</v>
      </c>
    </row>
    <row r="6" spans="1:26" x14ac:dyDescent="0.25">
      <c r="A6" s="19">
        <v>12001037</v>
      </c>
      <c r="B6" s="17">
        <v>45883.584032326384</v>
      </c>
      <c r="C6" s="17">
        <v>43336</v>
      </c>
      <c r="D6" s="18" t="s">
        <v>31</v>
      </c>
      <c r="E6" s="18" t="s">
        <v>62</v>
      </c>
      <c r="F6" s="18" t="s">
        <v>51</v>
      </c>
      <c r="G6" s="18" t="s">
        <v>41</v>
      </c>
      <c r="H6" s="18" t="s">
        <v>44</v>
      </c>
      <c r="I6" s="19">
        <v>603</v>
      </c>
      <c r="J6" s="19">
        <v>176</v>
      </c>
      <c r="K6" s="18" t="s">
        <v>45</v>
      </c>
      <c r="L6" s="18" t="s">
        <v>46</v>
      </c>
      <c r="M6" s="18" t="s">
        <v>47</v>
      </c>
      <c r="N6" s="18" t="s">
        <v>42</v>
      </c>
      <c r="O6" s="18" t="s">
        <v>32</v>
      </c>
      <c r="P6" s="18" t="s">
        <v>43</v>
      </c>
      <c r="Q6" s="19">
        <v>19250000</v>
      </c>
      <c r="R6" s="19">
        <v>12001037</v>
      </c>
      <c r="S6" s="18" t="s">
        <v>34</v>
      </c>
      <c r="T6" s="19">
        <v>10</v>
      </c>
      <c r="U6" s="18" t="s">
        <v>7</v>
      </c>
      <c r="V6" s="18" t="s">
        <v>33</v>
      </c>
      <c r="W6" s="19">
        <v>11</v>
      </c>
      <c r="X6" s="18" t="s">
        <v>66</v>
      </c>
      <c r="Y6" s="19">
        <v>35</v>
      </c>
      <c r="Z6" s="6" t="str">
        <f t="shared" si="0"/>
        <v>Fazenda Taquarussu - S/Nº  -  - Zona Rural</v>
      </c>
    </row>
    <row r="7" spans="1:26" x14ac:dyDescent="0.25">
      <c r="A7" s="19">
        <v>18003010</v>
      </c>
      <c r="B7" s="17">
        <v>45874.576278472217</v>
      </c>
      <c r="C7" s="17">
        <v>44313</v>
      </c>
      <c r="D7" s="18" t="s">
        <v>31</v>
      </c>
      <c r="E7" s="18" t="s">
        <v>67</v>
      </c>
      <c r="F7" s="18" t="s">
        <v>51</v>
      </c>
      <c r="G7" s="18" t="s">
        <v>68</v>
      </c>
      <c r="H7" s="18" t="s">
        <v>69</v>
      </c>
      <c r="I7" s="19">
        <v>335</v>
      </c>
      <c r="J7" s="19">
        <v>8981</v>
      </c>
      <c r="K7" s="18" t="s">
        <v>70</v>
      </c>
      <c r="L7" s="18" t="s">
        <v>71</v>
      </c>
      <c r="M7" s="18" t="s">
        <v>72</v>
      </c>
      <c r="N7" s="18" t="s">
        <v>57</v>
      </c>
      <c r="O7" s="18" t="s">
        <v>32</v>
      </c>
      <c r="P7" s="18" t="s">
        <v>73</v>
      </c>
      <c r="Q7" s="19">
        <v>11400000</v>
      </c>
      <c r="R7" s="19">
        <v>18003010</v>
      </c>
      <c r="S7" s="18" t="s">
        <v>34</v>
      </c>
      <c r="T7" s="19">
        <v>10</v>
      </c>
      <c r="U7" s="18" t="s">
        <v>7</v>
      </c>
      <c r="V7" s="18" t="s">
        <v>33</v>
      </c>
      <c r="W7" s="19">
        <v>11</v>
      </c>
      <c r="X7" s="18" t="s">
        <v>74</v>
      </c>
      <c r="Y7" s="19">
        <v>35</v>
      </c>
      <c r="Z7" s="6" t="str">
        <f t="shared" si="0"/>
        <v>Área B Remanescente - Matrícula N°78510 - S/N   -  - Conceiçãozinha</v>
      </c>
    </row>
    <row r="8" spans="1:26" x14ac:dyDescent="0.25">
      <c r="A8" s="19">
        <v>18005287</v>
      </c>
      <c r="B8" s="17">
        <v>45894.611632905086</v>
      </c>
      <c r="C8" s="17">
        <v>45856</v>
      </c>
      <c r="D8" s="18" t="s">
        <v>31</v>
      </c>
      <c r="E8" s="18" t="s">
        <v>39</v>
      </c>
      <c r="F8" s="18" t="s">
        <v>51</v>
      </c>
      <c r="G8" s="18" t="s">
        <v>68</v>
      </c>
      <c r="H8" s="18" t="s">
        <v>69</v>
      </c>
      <c r="I8" s="19">
        <v>335</v>
      </c>
      <c r="J8" s="19">
        <v>1012037</v>
      </c>
      <c r="K8" s="18" t="s">
        <v>75</v>
      </c>
      <c r="L8" s="18" t="s">
        <v>40</v>
      </c>
      <c r="M8" s="18" t="s">
        <v>76</v>
      </c>
      <c r="N8" s="18" t="s">
        <v>42</v>
      </c>
      <c r="O8" s="18" t="s">
        <v>77</v>
      </c>
      <c r="P8" s="18" t="s">
        <v>78</v>
      </c>
      <c r="Q8" s="19">
        <v>11443803</v>
      </c>
      <c r="R8" s="19">
        <v>18005287</v>
      </c>
      <c r="S8" s="18" t="s">
        <v>35</v>
      </c>
      <c r="T8" s="19">
        <v>17</v>
      </c>
      <c r="U8" s="18" t="s">
        <v>6</v>
      </c>
      <c r="V8" s="18" t="s">
        <v>33</v>
      </c>
      <c r="W8" s="19">
        <v>11</v>
      </c>
      <c r="X8" s="18" t="s">
        <v>36</v>
      </c>
      <c r="Y8" s="19">
        <v>35</v>
      </c>
      <c r="Z8" s="6" t="str">
        <f t="shared" si="0"/>
        <v>Rua M - Lotes 44 E 45, Quadra 06 - S/Nº  - Lot. Península - Parque Enseada</v>
      </c>
    </row>
    <row r="9" spans="1:26" x14ac:dyDescent="0.25">
      <c r="A9" s="19">
        <v>52000035</v>
      </c>
      <c r="B9" s="17">
        <v>45887.400454895833</v>
      </c>
      <c r="C9" s="17">
        <v>45685</v>
      </c>
      <c r="D9" s="18" t="s">
        <v>31</v>
      </c>
      <c r="E9" s="18" t="s">
        <v>50</v>
      </c>
      <c r="F9" s="18" t="s">
        <v>51</v>
      </c>
      <c r="G9" s="18" t="s">
        <v>52</v>
      </c>
      <c r="H9" s="18" t="s">
        <v>53</v>
      </c>
      <c r="I9" s="19">
        <v>391</v>
      </c>
      <c r="J9" s="19">
        <v>2256</v>
      </c>
      <c r="K9" s="18" t="s">
        <v>54</v>
      </c>
      <c r="L9" s="18" t="s">
        <v>55</v>
      </c>
      <c r="M9" s="18" t="s">
        <v>56</v>
      </c>
      <c r="N9" s="18" t="s">
        <v>57</v>
      </c>
      <c r="O9" s="18" t="s">
        <v>58</v>
      </c>
      <c r="P9" s="18" t="s">
        <v>43</v>
      </c>
      <c r="Q9" s="19">
        <v>14870000</v>
      </c>
      <c r="R9" s="19">
        <v>52000035</v>
      </c>
      <c r="S9" s="18" t="s">
        <v>59</v>
      </c>
      <c r="T9" s="19">
        <v>11</v>
      </c>
      <c r="U9" s="18" t="s">
        <v>60</v>
      </c>
      <c r="V9" s="18" t="s">
        <v>33</v>
      </c>
      <c r="W9" s="19">
        <v>11</v>
      </c>
      <c r="X9" s="18" t="s">
        <v>61</v>
      </c>
      <c r="Y9" s="19">
        <v>5</v>
      </c>
      <c r="Z9" s="6" t="str">
        <f t="shared" si="0"/>
        <v>Estrada Municipal Jbt 050 - S/N   - Km 02 - Zona Rural</v>
      </c>
    </row>
    <row r="10" spans="1:26" x14ac:dyDescent="0.25">
      <c r="A10" s="11"/>
      <c r="B10" s="9"/>
      <c r="C10" s="9"/>
      <c r="D10" s="10"/>
      <c r="E10" s="10"/>
      <c r="F10" s="10"/>
      <c r="G10" s="10"/>
      <c r="H10" s="10"/>
      <c r="I10" s="11"/>
      <c r="J10" s="11"/>
      <c r="K10" s="10"/>
      <c r="L10" s="10"/>
      <c r="M10" s="10"/>
      <c r="N10" s="10"/>
      <c r="O10" s="10"/>
      <c r="P10" s="10"/>
      <c r="Q10" s="11"/>
      <c r="R10" s="11"/>
      <c r="S10" s="10"/>
      <c r="T10" s="11"/>
      <c r="U10" s="10"/>
      <c r="V10" s="10"/>
      <c r="W10" s="11"/>
      <c r="X10" s="10"/>
      <c r="Y10" s="11"/>
      <c r="Z10" s="6" t="str">
        <f t="shared" si="0"/>
        <v xml:space="preserve"> -  -  - </v>
      </c>
    </row>
    <row r="11" spans="1:26" x14ac:dyDescent="0.25">
      <c r="A11" s="11"/>
      <c r="B11" s="9"/>
      <c r="C11" s="9"/>
      <c r="D11" s="10"/>
      <c r="E11" s="10"/>
      <c r="F11" s="10"/>
      <c r="G11" s="10"/>
      <c r="H11" s="10"/>
      <c r="I11" s="11"/>
      <c r="J11" s="11"/>
      <c r="K11" s="10"/>
      <c r="L11" s="10"/>
      <c r="M11" s="10"/>
      <c r="N11" s="10"/>
      <c r="O11" s="10"/>
      <c r="P11" s="10"/>
      <c r="Q11" s="11"/>
      <c r="R11" s="11"/>
      <c r="S11" s="10"/>
      <c r="T11" s="11"/>
      <c r="U11" s="10"/>
      <c r="V11" s="10"/>
      <c r="W11" s="11"/>
      <c r="X11" s="10"/>
      <c r="Y11" s="11"/>
      <c r="Z11" s="6" t="str">
        <f t="shared" si="0"/>
        <v xml:space="preserve"> -  -  - </v>
      </c>
    </row>
    <row r="12" spans="1:26" x14ac:dyDescent="0.25">
      <c r="A12" s="11"/>
      <c r="B12" s="9"/>
      <c r="C12" s="9"/>
      <c r="D12" s="10"/>
      <c r="E12" s="10"/>
      <c r="F12" s="10"/>
      <c r="G12" s="10"/>
      <c r="H12" s="10"/>
      <c r="I12" s="11"/>
      <c r="J12" s="11"/>
      <c r="K12" s="10"/>
      <c r="L12" s="10"/>
      <c r="M12" s="10"/>
      <c r="N12" s="10"/>
      <c r="O12" s="10"/>
      <c r="P12" s="10"/>
      <c r="Q12" s="11"/>
      <c r="R12" s="11"/>
      <c r="S12" s="10"/>
      <c r="T12" s="11"/>
      <c r="U12" s="10"/>
      <c r="V12" s="10"/>
      <c r="W12" s="11"/>
      <c r="X12" s="10"/>
      <c r="Y12" s="11"/>
      <c r="Z12" s="6" t="str">
        <f t="shared" si="0"/>
        <v xml:space="preserve"> -  -  - </v>
      </c>
    </row>
    <row r="13" spans="1:26" x14ac:dyDescent="0.25">
      <c r="A13" s="11"/>
      <c r="B13" s="9"/>
      <c r="C13" s="9"/>
      <c r="D13" s="10"/>
      <c r="E13" s="10"/>
      <c r="F13" s="10"/>
      <c r="G13" s="10"/>
      <c r="H13" s="10"/>
      <c r="I13" s="11"/>
      <c r="J13" s="11"/>
      <c r="K13" s="10"/>
      <c r="L13" s="10"/>
      <c r="M13" s="10"/>
      <c r="N13" s="10"/>
      <c r="O13" s="10"/>
      <c r="P13" s="10"/>
      <c r="Q13" s="11"/>
      <c r="R13" s="11"/>
      <c r="S13" s="10"/>
      <c r="T13" s="11"/>
      <c r="U13" s="10"/>
      <c r="V13" s="10"/>
      <c r="W13" s="11"/>
      <c r="X13" s="10"/>
      <c r="Y13" s="11"/>
      <c r="Z13" s="6" t="str">
        <f t="shared" si="0"/>
        <v xml:space="preserve"> -  -  - </v>
      </c>
    </row>
    <row r="14" spans="1:26" x14ac:dyDescent="0.25">
      <c r="A14" s="11"/>
      <c r="B14" s="9"/>
      <c r="C14" s="9"/>
      <c r="D14" s="10"/>
      <c r="E14" s="10"/>
      <c r="F14" s="10"/>
      <c r="G14" s="10"/>
      <c r="H14" s="10"/>
      <c r="I14" s="11"/>
      <c r="J14" s="11"/>
      <c r="K14" s="10"/>
      <c r="L14" s="10"/>
      <c r="M14" s="10"/>
      <c r="N14" s="10"/>
      <c r="O14" s="10"/>
      <c r="P14" s="10"/>
      <c r="Q14" s="11"/>
      <c r="R14" s="11"/>
      <c r="S14" s="10"/>
      <c r="T14" s="11"/>
      <c r="U14" s="10"/>
      <c r="V14" s="10"/>
      <c r="W14" s="11"/>
      <c r="X14" s="10"/>
      <c r="Y14" s="11"/>
      <c r="Z14" s="6" t="str">
        <f t="shared" si="0"/>
        <v xml:space="preserve"> -  -  - </v>
      </c>
    </row>
    <row r="15" spans="1:26" x14ac:dyDescent="0.25">
      <c r="A15" s="11"/>
      <c r="B15" s="9"/>
      <c r="C15" s="9"/>
      <c r="D15" s="10"/>
      <c r="E15" s="10"/>
      <c r="F15" s="10"/>
      <c r="G15" s="10"/>
      <c r="H15" s="10"/>
      <c r="I15" s="11"/>
      <c r="J15" s="11"/>
      <c r="K15" s="10"/>
      <c r="L15" s="10"/>
      <c r="M15" s="10"/>
      <c r="N15" s="10"/>
      <c r="O15" s="10"/>
      <c r="P15" s="10"/>
      <c r="Q15" s="11"/>
      <c r="R15" s="11"/>
      <c r="S15" s="10"/>
      <c r="T15" s="11"/>
      <c r="U15" s="10"/>
      <c r="V15" s="10"/>
      <c r="W15" s="11"/>
      <c r="X15" s="10"/>
      <c r="Y15" s="11"/>
      <c r="Z15" s="6" t="str">
        <f t="shared" si="0"/>
        <v xml:space="preserve"> -  -  - </v>
      </c>
    </row>
    <row r="16" spans="1:26" x14ac:dyDescent="0.25">
      <c r="A16" s="11"/>
      <c r="B16" s="9"/>
      <c r="C16" s="9"/>
      <c r="D16" s="10"/>
      <c r="E16" s="10"/>
      <c r="F16" s="10"/>
      <c r="G16" s="10"/>
      <c r="H16" s="10"/>
      <c r="I16" s="11"/>
      <c r="J16" s="11"/>
      <c r="K16" s="10"/>
      <c r="L16" s="10"/>
      <c r="M16" s="10"/>
      <c r="N16" s="10"/>
      <c r="O16" s="10"/>
      <c r="P16" s="10"/>
      <c r="Q16" s="11"/>
      <c r="R16" s="11"/>
      <c r="S16" s="10"/>
      <c r="T16" s="11"/>
      <c r="U16" s="10"/>
      <c r="V16" s="10"/>
      <c r="W16" s="11"/>
      <c r="X16" s="10"/>
      <c r="Y16" s="11"/>
      <c r="Z16" s="6" t="str">
        <f t="shared" si="0"/>
        <v xml:space="preserve"> -  -  - </v>
      </c>
    </row>
    <row r="17" spans="1:26" x14ac:dyDescent="0.25">
      <c r="A17" s="11"/>
      <c r="B17" s="9"/>
      <c r="C17" s="9"/>
      <c r="D17" s="10"/>
      <c r="E17" s="10"/>
      <c r="F17" s="10"/>
      <c r="G17" s="10"/>
      <c r="H17" s="10"/>
      <c r="I17" s="11"/>
      <c r="J17" s="11"/>
      <c r="K17" s="10"/>
      <c r="L17" s="10"/>
      <c r="M17" s="10"/>
      <c r="N17" s="10"/>
      <c r="O17" s="10"/>
      <c r="P17" s="10"/>
      <c r="Q17" s="11"/>
      <c r="R17" s="11"/>
      <c r="S17" s="10"/>
      <c r="T17" s="11"/>
      <c r="U17" s="10"/>
      <c r="V17" s="10"/>
      <c r="W17" s="11"/>
      <c r="X17" s="10"/>
      <c r="Y17" s="11"/>
      <c r="Z17" s="6" t="str">
        <f t="shared" si="0"/>
        <v xml:space="preserve"> -  -  - </v>
      </c>
    </row>
    <row r="18" spans="1:26" x14ac:dyDescent="0.25">
      <c r="A18" s="11"/>
      <c r="B18" s="9"/>
      <c r="C18" s="9"/>
      <c r="D18" s="10"/>
      <c r="E18" s="10"/>
      <c r="F18" s="10"/>
      <c r="G18" s="10"/>
      <c r="H18" s="10"/>
      <c r="I18" s="11"/>
      <c r="J18" s="11"/>
      <c r="K18" s="10"/>
      <c r="L18" s="10"/>
      <c r="M18" s="10"/>
      <c r="N18" s="10"/>
      <c r="O18" s="10"/>
      <c r="P18" s="10"/>
      <c r="Q18" s="11"/>
      <c r="R18" s="11"/>
      <c r="S18" s="10"/>
      <c r="T18" s="11"/>
      <c r="U18" s="10"/>
      <c r="V18" s="10"/>
      <c r="W18" s="11"/>
      <c r="X18" s="10"/>
      <c r="Y18" s="11"/>
      <c r="Z18" s="6" t="str">
        <f t="shared" si="0"/>
        <v xml:space="preserve"> -  -  - </v>
      </c>
    </row>
  </sheetData>
  <autoFilter ref="A1:Z1">
    <sortState ref="A2:Z18">
      <sortCondition ref="A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Autuações Canceladas</vt:lpstr>
      <vt:lpstr>Procv Canceladas</vt:lpstr>
      <vt:lpstr>Plan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Yuriko Saito</dc:creator>
  <cp:lastModifiedBy>Julia Yuriko Saito</cp:lastModifiedBy>
  <cp:lastPrinted>2025-09-18T13:03:14Z</cp:lastPrinted>
  <dcterms:created xsi:type="dcterms:W3CDTF">2022-08-26T17:42:47Z</dcterms:created>
  <dcterms:modified xsi:type="dcterms:W3CDTF">2025-09-22T14:34:18Z</dcterms:modified>
</cp:coreProperties>
</file>